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DA\1RDA RPTTF Distributions\FY19-20 RPTTF Distribution JUN 2020 - ROPS 20-21A\1.0 Reporting\"/>
    </mc:Choice>
  </mc:AlternateContent>
  <bookViews>
    <workbookView xWindow="0" yWindow="0" windowWidth="28800" windowHeight="11700"/>
  </bookViews>
  <sheets>
    <sheet name="RS07 - Fontana" sheetId="1" r:id="rId1"/>
  </sheets>
  <definedNames>
    <definedName name="_xlnm.Print_Area" localSheetId="0">'RS07 - Fontana'!$A$1:$M$58</definedName>
    <definedName name="_xlnm.Print_Titles" localSheetId="0">'RS07 - Fontana'!$A:$D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 l="1"/>
  <c r="H27" i="1" l="1"/>
  <c r="H30" i="1"/>
  <c r="G36" i="1"/>
  <c r="H38" i="1"/>
  <c r="M41" i="1"/>
  <c r="G44" i="1"/>
  <c r="E45" i="1"/>
  <c r="F50" i="1"/>
  <c r="I12" i="1"/>
  <c r="E21" i="1"/>
  <c r="E22" i="1"/>
  <c r="I27" i="1"/>
  <c r="E26" i="1"/>
  <c r="K30" i="1"/>
  <c r="E29" i="1"/>
  <c r="J36" i="1"/>
  <c r="E35" i="1"/>
  <c r="K38" i="1"/>
  <c r="H41" i="1"/>
  <c r="H44" i="1"/>
  <c r="G50" i="1"/>
  <c r="H12" i="1"/>
  <c r="M12" i="1"/>
  <c r="I14" i="1"/>
  <c r="E15" i="1"/>
  <c r="F24" i="1"/>
  <c r="K24" i="1"/>
  <c r="E16" i="1"/>
  <c r="J14" i="1"/>
  <c r="G24" i="1"/>
  <c r="J12" i="1"/>
  <c r="E13" i="1"/>
  <c r="E14" i="1" s="1"/>
  <c r="F14" i="1"/>
  <c r="K14" i="1"/>
  <c r="H24" i="1"/>
  <c r="E19" i="1"/>
  <c r="E20" i="1"/>
  <c r="L27" i="1"/>
  <c r="L30" i="1"/>
  <c r="K36" i="1"/>
  <c r="E33" i="1"/>
  <c r="L38" i="1"/>
  <c r="I41" i="1"/>
  <c r="E40" i="1"/>
  <c r="K44" i="1"/>
  <c r="E43" i="1"/>
  <c r="J50" i="1"/>
  <c r="E49" i="1"/>
  <c r="L24" i="1"/>
  <c r="F12" i="1"/>
  <c r="E11" i="1"/>
  <c r="L12" i="1"/>
  <c r="G14" i="1"/>
  <c r="M14" i="1"/>
  <c r="J24" i="1"/>
  <c r="E17" i="1"/>
  <c r="E18" i="1"/>
  <c r="M27" i="1"/>
  <c r="G30" i="1"/>
  <c r="E31" i="1"/>
  <c r="F36" i="1"/>
  <c r="G38" i="1"/>
  <c r="L41" i="1"/>
  <c r="L44" i="1"/>
  <c r="K50" i="1"/>
  <c r="E47" i="1"/>
  <c r="G12" i="1"/>
  <c r="K12" i="1"/>
  <c r="H14" i="1"/>
  <c r="L14" i="1"/>
  <c r="I24" i="1"/>
  <c r="M24" i="1"/>
  <c r="E25" i="1"/>
  <c r="E27" i="1" s="1"/>
  <c r="F27" i="1"/>
  <c r="J27" i="1"/>
  <c r="I30" i="1"/>
  <c r="M30" i="1"/>
  <c r="H36" i="1"/>
  <c r="L36" i="1"/>
  <c r="E32" i="1"/>
  <c r="E34" i="1"/>
  <c r="I38" i="1"/>
  <c r="M38" i="1"/>
  <c r="F41" i="1"/>
  <c r="E39" i="1"/>
  <c r="J41" i="1"/>
  <c r="I44" i="1"/>
  <c r="M44" i="1"/>
  <c r="H50" i="1"/>
  <c r="L50" i="1"/>
  <c r="E46" i="1"/>
  <c r="E48" i="1"/>
  <c r="E23" i="1"/>
  <c r="G27" i="1"/>
  <c r="G52" i="1" s="1"/>
  <c r="K27" i="1"/>
  <c r="F30" i="1"/>
  <c r="E28" i="1"/>
  <c r="E30" i="1" s="1"/>
  <c r="J30" i="1"/>
  <c r="J51" i="1" s="1"/>
  <c r="I36" i="1"/>
  <c r="M36" i="1"/>
  <c r="E37" i="1"/>
  <c r="E38" i="1" s="1"/>
  <c r="F38" i="1"/>
  <c r="J38" i="1"/>
  <c r="G41" i="1"/>
  <c r="K41" i="1"/>
  <c r="F44" i="1"/>
  <c r="E42" i="1"/>
  <c r="J44" i="1"/>
  <c r="I50" i="1"/>
  <c r="M50" i="1"/>
  <c r="E41" i="1" l="1"/>
  <c r="K51" i="1"/>
  <c r="E36" i="1"/>
  <c r="G51" i="1"/>
  <c r="G53" i="1" s="1"/>
  <c r="M51" i="1"/>
  <c r="F51" i="1"/>
  <c r="L51" i="1"/>
  <c r="L52" i="1"/>
  <c r="H51" i="1"/>
  <c r="I51" i="1"/>
  <c r="M52" i="1"/>
  <c r="E12" i="1"/>
  <c r="E51" i="1" s="1"/>
  <c r="E24" i="1"/>
  <c r="E44" i="1"/>
  <c r="K52" i="1"/>
  <c r="K53" i="1" s="1"/>
  <c r="J52" i="1"/>
  <c r="J53" i="1" s="1"/>
  <c r="E50" i="1"/>
  <c r="F52" i="1"/>
  <c r="L53" i="1"/>
  <c r="I52" i="1"/>
  <c r="I53" i="1" s="1"/>
  <c r="H52" i="1"/>
  <c r="H53" i="1" l="1"/>
  <c r="M53" i="1"/>
  <c r="E52" i="1"/>
  <c r="E53" i="1" s="1"/>
  <c r="F53" i="1"/>
</calcChain>
</file>

<file path=xl/sharedStrings.xml><?xml version="1.0" encoding="utf-8"?>
<sst xmlns="http://schemas.openxmlformats.org/spreadsheetml/2006/main" count="145" uniqueCount="100">
  <si>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</si>
  <si>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Release of Fontana Sequestered Funds from Jurupa Hills Project Area (RR29)/Ten-Ninety Ltd Court Case</t>
    </r>
  </si>
  <si>
    <r>
      <t>ROPS Redevelopment Property Tax Trust Fund (RPTTF) Allocation Cycle:</t>
    </r>
    <r>
      <rPr>
        <sz val="10"/>
        <rFont val="Arial"/>
        <family val="2"/>
      </rPr>
      <t xml:space="preserve"> 15-16B - 19-20B</t>
    </r>
  </si>
  <si>
    <r>
      <t xml:space="preserve">County : </t>
    </r>
    <r>
      <rPr>
        <sz val="10"/>
        <rFont val="Arial"/>
        <family val="2"/>
      </rPr>
      <t>San Bernardino</t>
    </r>
  </si>
  <si>
    <t>RS07</t>
  </si>
  <si>
    <t>15-16B</t>
  </si>
  <si>
    <t>16-17A</t>
  </si>
  <si>
    <t>16-17B</t>
  </si>
  <si>
    <t>17-18A</t>
  </si>
  <si>
    <t>17-18B</t>
  </si>
  <si>
    <t>18-19A</t>
  </si>
  <si>
    <t>19-20A</t>
  </si>
  <si>
    <t>19-20B</t>
  </si>
  <si>
    <t>Line #</t>
  </si>
  <si>
    <t xml:space="preserve">Title of Former Redevelopment Agency: </t>
  </si>
  <si>
    <t>Agency Totals</t>
  </si>
  <si>
    <t>RR29-RG01</t>
  </si>
  <si>
    <t xml:space="preserve">Total ROPS Only RPTTF Balance Available for Distribution to ATEs - Amount sequestered per Court Order
</t>
  </si>
  <si>
    <t>RPTTF Distributions to ATEs</t>
  </si>
  <si>
    <t>ATE Type</t>
  </si>
  <si>
    <t>ATE Code</t>
  </si>
  <si>
    <t>ATE Name</t>
  </si>
  <si>
    <t>City</t>
  </si>
  <si>
    <t>CC12-GA01</t>
  </si>
  <si>
    <t>City Total</t>
  </si>
  <si>
    <t>Cities</t>
  </si>
  <si>
    <t>County</t>
  </si>
  <si>
    <t>AB01-GA01</t>
  </si>
  <si>
    <t>County Total</t>
  </si>
  <si>
    <t>Counties</t>
  </si>
  <si>
    <t>Special Dist</t>
  </si>
  <si>
    <t>BF01-GA01</t>
  </si>
  <si>
    <t>BF02-GA01</t>
  </si>
  <si>
    <t>BF07-GA01</t>
  </si>
  <si>
    <t>BL01-GA01</t>
  </si>
  <si>
    <t>CS12-GA01</t>
  </si>
  <si>
    <t>WR04-GL01</t>
  </si>
  <si>
    <t>WU08-GA03</t>
  </si>
  <si>
    <t>WU08-GA05</t>
  </si>
  <si>
    <t>WU23-GA01</t>
  </si>
  <si>
    <t>Special Dist Total</t>
  </si>
  <si>
    <t>Special Districts</t>
  </si>
  <si>
    <t>K-12</t>
  </si>
  <si>
    <t>SU20-GA01</t>
  </si>
  <si>
    <t>SU26-GA01</t>
  </si>
  <si>
    <t>K-12 Total</t>
  </si>
  <si>
    <t>K-12 Schools</t>
  </si>
  <si>
    <t>Comm Coll</t>
  </si>
  <si>
    <t>SC16-GA01</t>
  </si>
  <si>
    <t>SC54-GA01</t>
  </si>
  <si>
    <t>Comm Coll Total</t>
  </si>
  <si>
    <t xml:space="preserve">Community Colleges  </t>
  </si>
  <si>
    <t>COE</t>
  </si>
  <si>
    <t>BS01-GA01</t>
  </si>
  <si>
    <t>BS01-GA02</t>
  </si>
  <si>
    <t>BS01-GA03</t>
  </si>
  <si>
    <t>BS01-GA04</t>
  </si>
  <si>
    <t>BS01-GA05</t>
  </si>
  <si>
    <t>COE Total</t>
  </si>
  <si>
    <t xml:space="preserve">County Office of Education  </t>
  </si>
  <si>
    <t>AB02-GA01</t>
  </si>
  <si>
    <t>ERAF Total</t>
  </si>
  <si>
    <r>
      <t xml:space="preserve">Total ERAF - Please break out the ERAF amounts into the following categories if possible. 
</t>
    </r>
    <r>
      <rPr>
        <i/>
        <sz val="8"/>
        <rFont val="Arial"/>
        <family val="2"/>
      </rPr>
      <t>(sum of lines 48 - 50)</t>
    </r>
  </si>
  <si>
    <t>K-12 ERAF</t>
  </si>
  <si>
    <t>K-12 ERAF Total</t>
  </si>
  <si>
    <t>ERAF - K-12</t>
  </si>
  <si>
    <t>Comm Coll ERAF</t>
  </si>
  <si>
    <t>Comm Coll ERAF Total</t>
  </si>
  <si>
    <t>ERAF - Community Colleges</t>
  </si>
  <si>
    <t>COE ERAF</t>
  </si>
  <si>
    <t>COE ERAF Total</t>
  </si>
  <si>
    <t>ERAF - County Offices of Education</t>
  </si>
  <si>
    <t>Grand Total</t>
  </si>
  <si>
    <t>Total RPTTF Distributions to ATEs (sum of lines 41 - 47) - Total residual distributions must equal the total residual balance as shown on line 39.</t>
  </si>
  <si>
    <t>Total Residual Distributions to K-14 Schools (sum of lines 44 - 47):</t>
  </si>
  <si>
    <t>Percentage of Residual Distributions to K-14 Schools</t>
  </si>
  <si>
    <r>
      <t xml:space="preserve">Comments: </t>
    </r>
    <r>
      <rPr>
        <b/>
        <sz val="10"/>
        <color rgb="FFFF0000"/>
        <rFont val="Arial"/>
        <family val="2"/>
      </rPr>
      <t/>
    </r>
  </si>
  <si>
    <t>Pursuant to the Superior Court's final judgment in the Fontana/Ten Ninety v. DOF/ATC case, the 35% portion of the Ten Ninety Owner Participation Agreement was ruled unenforceable.</t>
  </si>
  <si>
    <t>Funds are being distributed as residual tax increment in accordance with HSC 34183 (a)(4), 34187, and 34188 for the periods in which they were collected and allocated to the RDA project trust fund and sequestered from distribution due to litigation.</t>
  </si>
  <si>
    <t>CITY OF FONTANA</t>
  </si>
  <si>
    <t>COUNTY GENERAL FUND</t>
  </si>
  <si>
    <t>FLOOD CONTROL ZONE 1</t>
  </si>
  <si>
    <t>FLOOD CONTROL ZONE 2</t>
  </si>
  <si>
    <t>FLOOD CONTROL ADMIN 1 &amp; 2</t>
  </si>
  <si>
    <t>COUNTY FREE LIBRARY</t>
  </si>
  <si>
    <t>FONTANA FIRE PROTECTION DISTRICT</t>
  </si>
  <si>
    <t>INLAND EMPIRE JT RESOURCE CONS DIST L O</t>
  </si>
  <si>
    <t>INLAND EMPIRE UTILITIES AGENCY MID-VLY</t>
  </si>
  <si>
    <t>INLAND EMPIRE UTILITIES AGENCY IMP C</t>
  </si>
  <si>
    <t>SAN BERNARDINO VALLEY MUNI WATER</t>
  </si>
  <si>
    <t>COLTON JOINT UNIFIED SCHOOL DIST</t>
  </si>
  <si>
    <t>FONTANA UNIFIED SCHOOL DISTRICT</t>
  </si>
  <si>
    <t>CHAFFEY COMMUNITY COLLEGE</t>
  </si>
  <si>
    <t>SAN BERNARDINO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</si>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</sst>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0.0%"/>
  </numFmts>
  <fonts count="16" x14ac:knownFonts="1">
    <font>
      <sz val="11"/>
      <color theme="1"/>
      <name val="Calibri"/>
      <family val="2"/>
      <scheme val="minor"/>
    </font>
    <font>
      <sz val="11"/>
      <color theme="1"/>
      <name val="Calibri"/>
      <family val="2"/>
      <scheme val="minor"/>
    </font>
    <font>
      <sz val="8"/>
      <name val="Arial"/>
      <family val="2"/>
    </font>
    <font>
      <sz val="10"/>
      <name val="Arial"/>
      <family val="2"/>
    </font>
    <font>
      <b/>
      <sz val="10"/>
      <name val="Arial"/>
      <family val="2"/>
    </font>
    <font>
      <b/>
      <sz val="12"/>
      <name val="Arial"/>
      <family val="2"/>
    </font>
    <font>
      <b/>
      <sz val="8"/>
      <name val="Arial"/>
      <family val="2"/>
    </font>
    <font>
      <sz val="10"/>
      <color theme="0"/>
      <name val="Arial"/>
      <family val="2"/>
    </font>
    <font>
      <sz val="9"/>
      <name val="Arial"/>
      <family val="2"/>
    </font>
    <font>
      <b/>
      <sz val="9"/>
      <name val="Arial"/>
      <family val="2"/>
    </font>
    <font>
      <i/>
      <sz val="8"/>
      <name val="Arial"/>
      <family val="2"/>
    </font>
    <font>
      <sz val="10"/>
      <color rgb="FFFF0000"/>
      <name val="Arial"/>
      <family val="2"/>
    </font>
    <font>
      <b/>
      <sz val="10"/>
      <color rgb="FFFF0000"/>
      <name val="Arial"/>
      <family val="2"/>
    </font>
    <font>
      <sz val="12"/>
      <name val="Arial"/>
      <family val="2"/>
    </font>
    <font>
      <sz val="12"/>
      <color rgb="FFFF0000"/>
      <name val="Arial"/>
      <family val="2"/>
    </font>
    <font>
      <b/>
      <sz val="12"/>
      <color rgb="FFFF0000"/>
      <name val="Arial"/>
      <family val="2"/>
    </font>
  </fonts>
  <fills count="4">
    <fill>
      <patternFill patternType="none"/>
    </fill>
    <fill>
      <patternFill patternType="gray125"/>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44">
    <xf numFmtId="0" fontId="0" fillId="0" borderId="0" xfId="0"/>
    <xf numFmtId="0" fontId="2" fillId="0" borderId="0" xfId="0" applyFont="1" applyAlignment="1">
      <alignment horizontal="center"/>
    </xf>
    <xf numFmtId="0" fontId="3" fillId="0" borderId="0" xfId="0" applyFont="1" applyFill="1" applyAlignment="1"/>
    <xf numFmtId="41" fontId="4" fillId="0" borderId="0" xfId="0" applyNumberFormat="1" applyFont="1" applyBorder="1" applyAlignment="1"/>
    <xf numFmtId="0" fontId="3" fillId="0" borderId="0" xfId="0" applyFont="1" applyAlignment="1">
      <alignment horizontal="center" wrapText="1"/>
    </xf>
    <xf numFmtId="0" fontId="3" fillId="0" borderId="0" xfId="0" applyFont="1" applyAlignment="1"/>
    <xf numFmtId="0" fontId="4" fillId="0" borderId="0" xfId="0" applyFont="1" applyAlignment="1"/>
    <xf numFmtId="0" fontId="3" fillId="0" borderId="0" xfId="0" applyFont="1" applyAlignment="1">
      <alignment horizontal="center" wrapText="1"/>
    </xf>
    <xf numFmtId="0" fontId="4" fillId="0" borderId="0" xfId="0" applyFont="1" applyFill="1" applyAlignment="1"/>
    <xf numFmtId="41" fontId="3" fillId="0" borderId="0" xfId="0" applyNumberFormat="1" applyFont="1" applyBorder="1" applyAlignment="1"/>
    <xf numFmtId="0" fontId="6" fillId="0" borderId="0" xfId="0" applyFont="1" applyFill="1" applyAlignment="1">
      <alignment horizontal="left"/>
    </xf>
    <xf numFmtId="0" fontId="4" fillId="0" borderId="0" xfId="0" applyFont="1" applyFill="1" applyAlignment="1">
      <alignment horizontal="left"/>
    </xf>
    <xf numFmtId="0" fontId="4" fillId="0" borderId="0" xfId="0" applyFont="1" applyFill="1" applyAlignment="1">
      <alignment horizontal="center"/>
    </xf>
    <xf numFmtId="0" fontId="4" fillId="0" borderId="0" xfId="0" applyFont="1" applyAlignment="1">
      <alignment horizontal="center"/>
    </xf>
    <xf numFmtId="0" fontId="6" fillId="0" borderId="0" xfId="0" applyFont="1" applyAlignment="1">
      <alignment horizontal="center"/>
    </xf>
    <xf numFmtId="41" fontId="4" fillId="0" borderId="1" xfId="0" applyNumberFormat="1" applyFont="1" applyBorder="1" applyAlignment="1">
      <alignment horizontal="center"/>
    </xf>
    <xf numFmtId="41" fontId="7" fillId="0" borderId="0" xfId="0" applyNumberFormat="1" applyFont="1" applyFill="1" applyBorder="1" applyAlignment="1">
      <alignment horizontal="center"/>
    </xf>
    <xf numFmtId="0" fontId="8" fillId="0" borderId="0" xfId="0" applyFont="1" applyAlignment="1">
      <alignment horizontal="left"/>
    </xf>
    <xf numFmtId="0" fontId="4" fillId="2" borderId="2" xfId="0" applyFont="1" applyFill="1" applyBorder="1" applyAlignment="1">
      <alignment wrapText="1"/>
    </xf>
    <xf numFmtId="41" fontId="4" fillId="2" borderId="2" xfId="1" applyNumberFormat="1" applyFont="1" applyFill="1" applyBorder="1" applyAlignment="1"/>
    <xf numFmtId="0" fontId="4" fillId="0" borderId="3" xfId="0" applyFont="1" applyFill="1" applyBorder="1" applyAlignment="1"/>
    <xf numFmtId="0" fontId="9" fillId="0" borderId="0" xfId="0" applyFont="1" applyAlignment="1">
      <alignment horizontal="left"/>
    </xf>
    <xf numFmtId="0" fontId="4" fillId="0" borderId="0" xfId="0" applyFont="1" applyFill="1" applyBorder="1" applyAlignment="1"/>
    <xf numFmtId="0" fontId="8" fillId="0" borderId="0" xfId="0" applyFont="1" applyAlignment="1">
      <alignment horizontal="center"/>
    </xf>
    <xf numFmtId="43" fontId="8" fillId="0" borderId="0" xfId="1" applyNumberFormat="1" applyFont="1" applyFill="1" applyBorder="1" applyAlignment="1"/>
    <xf numFmtId="43" fontId="8" fillId="0" borderId="0" xfId="1" applyFont="1" applyFill="1" applyBorder="1" applyAlignment="1"/>
    <xf numFmtId="0" fontId="3" fillId="0" borderId="0" xfId="0" applyFont="1" applyAlignment="1">
      <alignment horizontal="left" wrapText="1" indent="2"/>
    </xf>
    <xf numFmtId="164" fontId="3" fillId="0" borderId="0" xfId="1" applyNumberFormat="1" applyFont="1" applyFill="1" applyBorder="1" applyAlignment="1"/>
    <xf numFmtId="41" fontId="3" fillId="0" borderId="0" xfId="0" applyNumberFormat="1" applyFont="1" applyFill="1" applyAlignment="1">
      <alignment horizontal="left" wrapText="1"/>
    </xf>
    <xf numFmtId="0" fontId="8" fillId="0" borderId="0" xfId="0" applyFont="1" applyAlignment="1"/>
    <xf numFmtId="0" fontId="3" fillId="0" borderId="0" xfId="0" applyFont="1" applyFill="1" applyAlignment="1">
      <alignment horizontal="left" wrapText="1" indent="2"/>
    </xf>
    <xf numFmtId="0" fontId="3" fillId="0" borderId="0" xfId="0" applyFont="1" applyFill="1" applyAlignment="1">
      <alignment horizontal="left" indent="4"/>
    </xf>
    <xf numFmtId="0" fontId="4" fillId="2" borderId="4" xfId="1" applyNumberFormat="1" applyFont="1" applyFill="1" applyBorder="1" applyAlignment="1">
      <alignment wrapText="1"/>
    </xf>
    <xf numFmtId="41" fontId="4" fillId="2" borderId="4" xfId="1" applyNumberFormat="1" applyFont="1" applyFill="1" applyBorder="1" applyAlignment="1"/>
    <xf numFmtId="41" fontId="3" fillId="3" borderId="0" xfId="1" applyNumberFormat="1" applyFont="1" applyFill="1" applyBorder="1" applyAlignment="1"/>
    <xf numFmtId="0" fontId="2" fillId="0" borderId="0" xfId="0" applyFont="1" applyAlignment="1">
      <alignment horizontal="center" vertical="center"/>
    </xf>
    <xf numFmtId="0" fontId="3" fillId="0" borderId="0" xfId="0" applyFont="1" applyFill="1" applyBorder="1" applyAlignment="1">
      <alignment horizontal="left" wrapText="1" indent="2"/>
    </xf>
    <xf numFmtId="165" fontId="3" fillId="3" borderId="2" xfId="1" applyNumberFormat="1" applyFont="1" applyFill="1" applyBorder="1" applyAlignment="1"/>
    <xf numFmtId="165" fontId="3" fillId="0" borderId="0" xfId="1" applyNumberFormat="1" applyFont="1" applyFill="1" applyBorder="1" applyAlignment="1"/>
    <xf numFmtId="0" fontId="11" fillId="0" borderId="0" xfId="0" applyFont="1" applyFill="1" applyBorder="1" applyAlignment="1">
      <alignment vertical="center" wrapText="1"/>
    </xf>
    <xf numFmtId="41" fontId="13" fillId="0" borderId="0" xfId="0" applyNumberFormat="1" applyFont="1" applyFill="1" applyBorder="1" applyAlignment="1">
      <alignment vertical="center"/>
    </xf>
    <xf numFmtId="0" fontId="14" fillId="0" borderId="0" xfId="1" applyNumberFormat="1" applyFont="1" applyFill="1" applyBorder="1" applyAlignment="1">
      <alignment vertical="center" wrapText="1"/>
    </xf>
    <xf numFmtId="49" fontId="14" fillId="0" borderId="0" xfId="1" applyNumberFormat="1" applyFont="1" applyFill="1" applyBorder="1" applyAlignment="1">
      <alignment vertical="center"/>
    </xf>
    <xf numFmtId="49" fontId="15" fillId="0" borderId="0" xfId="1" quotePrefix="1" applyNumberFormat="1" applyFont="1" applyFill="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tabSelected="1" view="pageBreakPreview" zoomScaleNormal="90" zoomScaleSheetLayoutView="100" workbookViewId="0">
      <pane xSplit="3" ySplit="7" topLeftCell="D8" activePane="bottomRight" state="frozen"/>
      <selection activeCell="B54" sqref="B54:B56"/>
      <selection pane="topRight" activeCell="B54" sqref="B54:B56"/>
      <selection pane="bottomLeft" activeCell="B54" sqref="B54:B56"/>
      <selection pane="bottomRight" activeCell="D63" sqref="D63"/>
    </sheetView>
  </sheetViews>
  <sheetFormatPr defaultColWidth="9.140625" defaultRowHeight="12.75" outlineLevelRow="1" x14ac:dyDescent="0.2"/>
  <cols>
    <col min="1" max="1" width="5.7109375" style="1" bestFit="1" customWidth="1"/>
    <col min="2" max="2" width="5.7109375" style="1" hidden="1" customWidth="1"/>
    <col min="3" max="3" width="10.7109375" style="2" bestFit="1" customWidth="1"/>
    <col min="4" max="4" width="79" style="3" customWidth="1"/>
    <col min="5" max="12" width="18.7109375" style="9" customWidth="1"/>
    <col min="13" max="13" width="17.85546875" style="5" customWidth="1"/>
    <col min="14" max="16384" width="9.140625" style="5"/>
  </cols>
  <sheetData>
    <row r="1" spans="1:13" ht="28.5" customHeight="1" x14ac:dyDescent="0.2">
      <c r="E1" s="4" t="s">
        <v>0</v>
      </c>
      <c r="F1" s="4"/>
      <c r="G1" s="4"/>
      <c r="H1" s="4"/>
      <c r="I1" s="4"/>
      <c r="J1" s="4"/>
      <c r="K1" s="4"/>
      <c r="L1" s="4"/>
    </row>
    <row r="2" spans="1:13" x14ac:dyDescent="0.2">
      <c r="D2" s="6" t="s">
        <v>1</v>
      </c>
      <c r="E2" s="7"/>
      <c r="F2" s="7"/>
      <c r="G2" s="7"/>
      <c r="H2" s="7"/>
      <c r="I2" s="7"/>
      <c r="J2" s="7"/>
      <c r="K2" s="7"/>
      <c r="L2" s="7"/>
    </row>
    <row r="3" spans="1:13" x14ac:dyDescent="0.2">
      <c r="D3" s="6" t="s">
        <v>2</v>
      </c>
      <c r="E3" s="7"/>
      <c r="F3" s="7"/>
      <c r="G3" s="7"/>
      <c r="H3" s="7"/>
      <c r="I3" s="7"/>
      <c r="J3" s="7"/>
      <c r="K3" s="7"/>
      <c r="L3" s="7"/>
    </row>
    <row r="4" spans="1:13" x14ac:dyDescent="0.2">
      <c r="D4" s="8" t="s">
        <v>3</v>
      </c>
      <c r="E4" s="7"/>
      <c r="F4" s="7"/>
      <c r="G4" s="7"/>
      <c r="H4" s="7"/>
      <c r="I4" s="7"/>
      <c r="J4" s="7"/>
      <c r="K4" s="7"/>
      <c r="L4" s="7"/>
    </row>
    <row r="5" spans="1:13" ht="17.100000000000001" customHeight="1" x14ac:dyDescent="0.2">
      <c r="D5" s="5"/>
      <c r="F5" s="5"/>
      <c r="G5" s="5"/>
      <c r="H5" s="5"/>
      <c r="I5" s="5"/>
      <c r="J5" s="5"/>
      <c r="K5" s="5"/>
      <c r="L5" s="5"/>
    </row>
    <row r="6" spans="1:13" ht="17.100000000000001" customHeight="1" x14ac:dyDescent="0.2">
      <c r="A6" s="10"/>
      <c r="B6" s="10"/>
      <c r="C6" s="11"/>
      <c r="E6" s="12" t="s">
        <v>4</v>
      </c>
      <c r="F6" s="13" t="s">
        <v>5</v>
      </c>
      <c r="G6" s="13" t="s">
        <v>6</v>
      </c>
      <c r="H6" s="13" t="s">
        <v>7</v>
      </c>
      <c r="I6" s="13" t="s">
        <v>8</v>
      </c>
      <c r="J6" s="13" t="s">
        <v>9</v>
      </c>
      <c r="K6" s="13" t="s">
        <v>10</v>
      </c>
      <c r="L6" s="13" t="s">
        <v>11</v>
      </c>
      <c r="M6" s="13" t="s">
        <v>12</v>
      </c>
    </row>
    <row r="7" spans="1:13" ht="24.75" customHeight="1" x14ac:dyDescent="0.2">
      <c r="A7" s="14" t="s">
        <v>13</v>
      </c>
      <c r="B7" s="14"/>
      <c r="D7" s="8" t="s">
        <v>14</v>
      </c>
      <c r="E7" s="15" t="s">
        <v>15</v>
      </c>
      <c r="F7" s="16" t="s">
        <v>16</v>
      </c>
      <c r="G7" s="16" t="s">
        <v>16</v>
      </c>
      <c r="H7" s="16" t="s">
        <v>16</v>
      </c>
      <c r="I7" s="16" t="s">
        <v>16</v>
      </c>
      <c r="J7" s="16" t="s">
        <v>16</v>
      </c>
      <c r="K7" s="16" t="s">
        <v>16</v>
      </c>
      <c r="L7" s="16" t="s">
        <v>16</v>
      </c>
      <c r="M7" s="16" t="s">
        <v>16</v>
      </c>
    </row>
    <row r="8" spans="1:13" ht="38.25" x14ac:dyDescent="0.2">
      <c r="A8" s="1">
        <v>39</v>
      </c>
      <c r="B8" s="17"/>
      <c r="C8" s="17"/>
      <c r="D8" s="18" t="s">
        <v>17</v>
      </c>
      <c r="E8" s="19">
        <f t="shared" ref="E8" si="0">SUM(F8:AE8)</f>
        <v>18986667.899999999</v>
      </c>
      <c r="F8" s="19">
        <v>2100000</v>
      </c>
      <c r="G8" s="19">
        <v>1943423.1</v>
      </c>
      <c r="H8" s="19">
        <v>2242135.1</v>
      </c>
      <c r="I8" s="19">
        <v>3873179.51</v>
      </c>
      <c r="J8" s="19">
        <v>2668699.4900000002</v>
      </c>
      <c r="K8" s="19">
        <v>3213059.15</v>
      </c>
      <c r="L8" s="19">
        <v>1976906.4</v>
      </c>
      <c r="M8" s="19">
        <v>969265.15</v>
      </c>
    </row>
    <row r="9" spans="1:13" ht="29.25" customHeight="1" x14ac:dyDescent="0.2">
      <c r="A9" s="1">
        <v>40</v>
      </c>
      <c r="B9" s="17"/>
      <c r="C9" s="17"/>
      <c r="D9" s="20" t="s">
        <v>18</v>
      </c>
      <c r="E9" s="20"/>
      <c r="F9" s="20"/>
      <c r="G9" s="20"/>
      <c r="H9" s="20"/>
      <c r="I9" s="20"/>
      <c r="J9" s="20"/>
      <c r="K9" s="5"/>
      <c r="L9" s="5"/>
    </row>
    <row r="10" spans="1:13" ht="15.95" hidden="1" customHeight="1" x14ac:dyDescent="0.2">
      <c r="B10" s="21" t="s">
        <v>19</v>
      </c>
      <c r="C10" s="21" t="s">
        <v>20</v>
      </c>
      <c r="D10" s="21" t="s">
        <v>21</v>
      </c>
      <c r="E10" s="22"/>
      <c r="F10" s="22"/>
      <c r="G10" s="22"/>
      <c r="H10" s="22"/>
      <c r="I10" s="22"/>
      <c r="J10" s="22"/>
      <c r="K10" s="5"/>
      <c r="L10" s="5"/>
    </row>
    <row r="11" spans="1:13" hidden="1" outlineLevel="1" x14ac:dyDescent="0.2">
      <c r="A11" s="23"/>
      <c r="B11" s="17" t="s">
        <v>22</v>
      </c>
      <c r="C11" s="17" t="s">
        <v>23</v>
      </c>
      <c r="D11" s="17" t="s">
        <v>79</v>
      </c>
      <c r="E11" s="24">
        <f>SUM(F11:AE11)</f>
        <v>791630.99999999988</v>
      </c>
      <c r="F11" s="25">
        <v>82127.62</v>
      </c>
      <c r="G11" s="25">
        <v>81677.17</v>
      </c>
      <c r="H11" s="25">
        <v>94099.8</v>
      </c>
      <c r="I11" s="25">
        <v>162730.26</v>
      </c>
      <c r="J11" s="25">
        <v>112029.1</v>
      </c>
      <c r="K11" s="25">
        <v>135227.10999999999</v>
      </c>
      <c r="L11" s="25">
        <v>83055.360000000001</v>
      </c>
      <c r="M11" s="25">
        <v>40684.58</v>
      </c>
    </row>
    <row r="12" spans="1:13" collapsed="1" x14ac:dyDescent="0.2">
      <c r="A12" s="1">
        <v>41</v>
      </c>
      <c r="B12" s="21" t="s">
        <v>24</v>
      </c>
      <c r="C12" s="17"/>
      <c r="D12" s="26" t="s">
        <v>25</v>
      </c>
      <c r="E12" s="27">
        <f t="shared" ref="E12:M12" si="1">SUBTOTAL(9,E11:E11)</f>
        <v>791630.99999999988</v>
      </c>
      <c r="F12" s="27">
        <f t="shared" si="1"/>
        <v>82127.62</v>
      </c>
      <c r="G12" s="27">
        <f t="shared" si="1"/>
        <v>81677.17</v>
      </c>
      <c r="H12" s="27">
        <f t="shared" si="1"/>
        <v>94099.8</v>
      </c>
      <c r="I12" s="27">
        <f t="shared" si="1"/>
        <v>162730.26</v>
      </c>
      <c r="J12" s="27">
        <f t="shared" si="1"/>
        <v>112029.1</v>
      </c>
      <c r="K12" s="28">
        <f t="shared" si="1"/>
        <v>135227.10999999999</v>
      </c>
      <c r="L12" s="28">
        <f t="shared" si="1"/>
        <v>83055.360000000001</v>
      </c>
      <c r="M12" s="28">
        <f t="shared" si="1"/>
        <v>40684.58</v>
      </c>
    </row>
    <row r="13" spans="1:13" hidden="1" outlineLevel="1" x14ac:dyDescent="0.2">
      <c r="A13" s="29"/>
      <c r="B13" s="17" t="s">
        <v>26</v>
      </c>
      <c r="C13" s="17" t="s">
        <v>27</v>
      </c>
      <c r="D13" s="17" t="s">
        <v>80</v>
      </c>
      <c r="E13" s="24">
        <f>SUM(F13:AE13)</f>
        <v>92561.7</v>
      </c>
      <c r="F13" s="25">
        <v>92552.17</v>
      </c>
      <c r="G13" s="25">
        <v>0</v>
      </c>
      <c r="H13" s="25">
        <v>0.06</v>
      </c>
      <c r="I13" s="25">
        <v>0</v>
      </c>
      <c r="J13" s="25">
        <v>0.55000000000000004</v>
      </c>
      <c r="K13" s="25">
        <v>0</v>
      </c>
      <c r="L13" s="25">
        <v>0</v>
      </c>
      <c r="M13" s="25">
        <v>8.92</v>
      </c>
    </row>
    <row r="14" spans="1:13" collapsed="1" x14ac:dyDescent="0.2">
      <c r="A14" s="1">
        <v>42</v>
      </c>
      <c r="B14" s="21" t="s">
        <v>28</v>
      </c>
      <c r="C14" s="17"/>
      <c r="D14" s="26" t="s">
        <v>29</v>
      </c>
      <c r="E14" s="27">
        <f t="shared" ref="E14:M14" si="2">SUBTOTAL(9,E13:E13)</f>
        <v>92561.7</v>
      </c>
      <c r="F14" s="27">
        <f t="shared" si="2"/>
        <v>92552.17</v>
      </c>
      <c r="G14" s="27">
        <f t="shared" si="2"/>
        <v>0</v>
      </c>
      <c r="H14" s="27">
        <f t="shared" si="2"/>
        <v>0.06</v>
      </c>
      <c r="I14" s="27">
        <f t="shared" si="2"/>
        <v>0</v>
      </c>
      <c r="J14" s="27">
        <f t="shared" si="2"/>
        <v>0.55000000000000004</v>
      </c>
      <c r="K14" s="28">
        <f t="shared" si="2"/>
        <v>0</v>
      </c>
      <c r="L14" s="28">
        <f t="shared" si="2"/>
        <v>0</v>
      </c>
      <c r="M14" s="28">
        <f t="shared" si="2"/>
        <v>8.92</v>
      </c>
    </row>
    <row r="15" spans="1:13" hidden="1" outlineLevel="1" x14ac:dyDescent="0.2">
      <c r="A15" s="29"/>
      <c r="B15" s="17" t="s">
        <v>30</v>
      </c>
      <c r="C15" s="17" t="s">
        <v>31</v>
      </c>
      <c r="D15" s="17" t="s">
        <v>81</v>
      </c>
      <c r="E15" s="24">
        <f t="shared" ref="E15:E23" si="3">SUM(F15:AE15)</f>
        <v>9330.35</v>
      </c>
      <c r="F15" s="25">
        <v>9257.43</v>
      </c>
      <c r="G15" s="25">
        <v>0</v>
      </c>
      <c r="H15" s="25">
        <v>0.45</v>
      </c>
      <c r="I15" s="25">
        <v>0</v>
      </c>
      <c r="J15" s="25">
        <v>4.1399999999999997</v>
      </c>
      <c r="K15" s="25">
        <v>0</v>
      </c>
      <c r="L15" s="25">
        <v>0</v>
      </c>
      <c r="M15" s="25">
        <v>68.33</v>
      </c>
    </row>
    <row r="16" spans="1:13" hidden="1" outlineLevel="1" x14ac:dyDescent="0.2">
      <c r="A16" s="29"/>
      <c r="B16" s="17" t="s">
        <v>30</v>
      </c>
      <c r="C16" s="17" t="s">
        <v>32</v>
      </c>
      <c r="D16" s="17" t="s">
        <v>82</v>
      </c>
      <c r="E16" s="24">
        <f t="shared" si="3"/>
        <v>7092.56</v>
      </c>
      <c r="F16" s="25">
        <v>7092.56</v>
      </c>
      <c r="G16" s="25">
        <v>0</v>
      </c>
      <c r="H16" s="25">
        <v>0</v>
      </c>
      <c r="I16" s="25">
        <v>0</v>
      </c>
      <c r="J16" s="25">
        <v>0</v>
      </c>
      <c r="K16" s="25">
        <v>0</v>
      </c>
      <c r="L16" s="25">
        <v>0</v>
      </c>
      <c r="M16" s="25">
        <v>0</v>
      </c>
    </row>
    <row r="17" spans="1:13" hidden="1" outlineLevel="1" x14ac:dyDescent="0.2">
      <c r="A17" s="29"/>
      <c r="B17" s="17" t="s">
        <v>30</v>
      </c>
      <c r="C17" s="17" t="s">
        <v>33</v>
      </c>
      <c r="D17" s="17" t="s">
        <v>83</v>
      </c>
      <c r="E17" s="24">
        <f t="shared" si="3"/>
        <v>1155.51</v>
      </c>
      <c r="F17" s="25">
        <v>1155.4000000000001</v>
      </c>
      <c r="G17" s="25">
        <v>0</v>
      </c>
      <c r="H17" s="25">
        <v>0</v>
      </c>
      <c r="I17" s="25">
        <v>0</v>
      </c>
      <c r="J17" s="25">
        <v>0</v>
      </c>
      <c r="K17" s="25">
        <v>0</v>
      </c>
      <c r="L17" s="25">
        <v>0</v>
      </c>
      <c r="M17" s="25">
        <v>0.11</v>
      </c>
    </row>
    <row r="18" spans="1:13" hidden="1" outlineLevel="1" x14ac:dyDescent="0.2">
      <c r="A18" s="29"/>
      <c r="B18" s="17" t="s">
        <v>30</v>
      </c>
      <c r="C18" s="17" t="s">
        <v>34</v>
      </c>
      <c r="D18" s="17" t="s">
        <v>84</v>
      </c>
      <c r="E18" s="24">
        <f t="shared" si="3"/>
        <v>8964.08</v>
      </c>
      <c r="F18" s="25">
        <v>8963.16</v>
      </c>
      <c r="G18" s="25">
        <v>0</v>
      </c>
      <c r="H18" s="25">
        <v>0.01</v>
      </c>
      <c r="I18" s="25">
        <v>0</v>
      </c>
      <c r="J18" s="25">
        <v>0.05</v>
      </c>
      <c r="K18" s="25">
        <v>0</v>
      </c>
      <c r="L18" s="25">
        <v>0</v>
      </c>
      <c r="M18" s="25">
        <v>0.86</v>
      </c>
    </row>
    <row r="19" spans="1:13" hidden="1" outlineLevel="1" x14ac:dyDescent="0.2">
      <c r="A19" s="29"/>
      <c r="B19" s="17" t="s">
        <v>30</v>
      </c>
      <c r="C19" s="17" t="s">
        <v>35</v>
      </c>
      <c r="D19" s="17" t="s">
        <v>85</v>
      </c>
      <c r="E19" s="24">
        <f t="shared" si="3"/>
        <v>4531633.51</v>
      </c>
      <c r="F19" s="25">
        <v>470133.5</v>
      </c>
      <c r="G19" s="25">
        <v>467554.95</v>
      </c>
      <c r="H19" s="25">
        <v>538667.36</v>
      </c>
      <c r="I19" s="25">
        <v>931537.47</v>
      </c>
      <c r="J19" s="25">
        <v>641302.36</v>
      </c>
      <c r="K19" s="25">
        <v>774097.67</v>
      </c>
      <c r="L19" s="25">
        <v>475444.32</v>
      </c>
      <c r="M19" s="25">
        <v>232895.88</v>
      </c>
    </row>
    <row r="20" spans="1:13" hidden="1" outlineLevel="1" x14ac:dyDescent="0.2">
      <c r="A20" s="29"/>
      <c r="B20" s="17" t="s">
        <v>30</v>
      </c>
      <c r="C20" s="17" t="s">
        <v>36</v>
      </c>
      <c r="D20" s="17" t="s">
        <v>86</v>
      </c>
      <c r="E20" s="24">
        <f t="shared" si="3"/>
        <v>50714.990000000005</v>
      </c>
      <c r="F20" s="25">
        <v>5261.54</v>
      </c>
      <c r="G20" s="25">
        <v>5232.68</v>
      </c>
      <c r="H20" s="25">
        <v>6028.52</v>
      </c>
      <c r="I20" s="25">
        <v>10425.35</v>
      </c>
      <c r="J20" s="25">
        <v>7177.04</v>
      </c>
      <c r="K20" s="25">
        <v>8663.2000000000007</v>
      </c>
      <c r="L20" s="25">
        <v>5320.52</v>
      </c>
      <c r="M20" s="25">
        <v>2606.14</v>
      </c>
    </row>
    <row r="21" spans="1:13" hidden="1" outlineLevel="1" x14ac:dyDescent="0.2">
      <c r="A21" s="29"/>
      <c r="B21" s="17" t="s">
        <v>30</v>
      </c>
      <c r="C21" s="17" t="s">
        <v>37</v>
      </c>
      <c r="D21" s="17" t="s">
        <v>87</v>
      </c>
      <c r="E21" s="24">
        <f t="shared" si="3"/>
        <v>5502.22</v>
      </c>
      <c r="F21" s="25">
        <v>5459.22</v>
      </c>
      <c r="G21" s="25">
        <v>0</v>
      </c>
      <c r="H21" s="25">
        <v>0.26</v>
      </c>
      <c r="I21" s="25">
        <v>0</v>
      </c>
      <c r="J21" s="25">
        <v>2.44</v>
      </c>
      <c r="K21" s="25">
        <v>0</v>
      </c>
      <c r="L21" s="25">
        <v>0</v>
      </c>
      <c r="M21" s="25">
        <v>40.299999999999997</v>
      </c>
    </row>
    <row r="22" spans="1:13" hidden="1" outlineLevel="1" x14ac:dyDescent="0.2">
      <c r="A22" s="29"/>
      <c r="B22" s="17" t="s">
        <v>30</v>
      </c>
      <c r="C22" s="17" t="s">
        <v>38</v>
      </c>
      <c r="D22" s="17" t="s">
        <v>88</v>
      </c>
      <c r="E22" s="24">
        <f t="shared" si="3"/>
        <v>10436.959999999999</v>
      </c>
      <c r="F22" s="25">
        <v>10355.39</v>
      </c>
      <c r="G22" s="25">
        <v>0</v>
      </c>
      <c r="H22" s="25">
        <v>0.5</v>
      </c>
      <c r="I22" s="25">
        <v>0</v>
      </c>
      <c r="J22" s="25">
        <v>4.63</v>
      </c>
      <c r="K22" s="25">
        <v>0</v>
      </c>
      <c r="L22" s="25">
        <v>0</v>
      </c>
      <c r="M22" s="25">
        <v>76.44</v>
      </c>
    </row>
    <row r="23" spans="1:13" hidden="1" outlineLevel="1" x14ac:dyDescent="0.2">
      <c r="A23" s="29"/>
      <c r="B23" s="17" t="s">
        <v>30</v>
      </c>
      <c r="C23" s="17" t="s">
        <v>39</v>
      </c>
      <c r="D23" s="17" t="s">
        <v>89</v>
      </c>
      <c r="E23" s="24">
        <f t="shared" si="3"/>
        <v>7225.86</v>
      </c>
      <c r="F23" s="25">
        <v>7225.86</v>
      </c>
      <c r="G23" s="25">
        <v>0</v>
      </c>
      <c r="H23" s="25">
        <v>0</v>
      </c>
      <c r="I23" s="25">
        <v>0</v>
      </c>
      <c r="J23" s="25">
        <v>0</v>
      </c>
      <c r="K23" s="25">
        <v>0</v>
      </c>
      <c r="L23" s="25">
        <v>0</v>
      </c>
      <c r="M23" s="25">
        <v>0</v>
      </c>
    </row>
    <row r="24" spans="1:13" collapsed="1" x14ac:dyDescent="0.2">
      <c r="A24" s="1">
        <v>43</v>
      </c>
      <c r="B24" s="21" t="s">
        <v>40</v>
      </c>
      <c r="C24" s="17"/>
      <c r="D24" s="26" t="s">
        <v>41</v>
      </c>
      <c r="E24" s="27">
        <f t="shared" ref="E24:M24" si="4">SUBTOTAL(9,E15:E23)</f>
        <v>4632056.04</v>
      </c>
      <c r="F24" s="27">
        <f t="shared" si="4"/>
        <v>524904.05999999994</v>
      </c>
      <c r="G24" s="27">
        <f t="shared" si="4"/>
        <v>472787.63</v>
      </c>
      <c r="H24" s="27">
        <f t="shared" si="4"/>
        <v>544697.1</v>
      </c>
      <c r="I24" s="27">
        <f t="shared" si="4"/>
        <v>941962.82</v>
      </c>
      <c r="J24" s="27">
        <f t="shared" si="4"/>
        <v>648490.65999999992</v>
      </c>
      <c r="K24" s="28">
        <f t="shared" si="4"/>
        <v>782760.87</v>
      </c>
      <c r="L24" s="28">
        <f t="shared" si="4"/>
        <v>480764.84</v>
      </c>
      <c r="M24" s="28">
        <f t="shared" si="4"/>
        <v>235688.06</v>
      </c>
    </row>
    <row r="25" spans="1:13" hidden="1" outlineLevel="1" x14ac:dyDescent="0.2">
      <c r="A25" s="29"/>
      <c r="B25" s="17" t="s">
        <v>42</v>
      </c>
      <c r="C25" s="17" t="s">
        <v>43</v>
      </c>
      <c r="D25" s="17" t="s">
        <v>90</v>
      </c>
      <c r="E25" s="24">
        <f>SUM(F25:AE25)</f>
        <v>3222264.52</v>
      </c>
      <c r="F25" s="25">
        <v>335122.23</v>
      </c>
      <c r="G25" s="25">
        <v>333284.18</v>
      </c>
      <c r="H25" s="25">
        <v>383870.82</v>
      </c>
      <c r="I25" s="25">
        <v>663842.05000000005</v>
      </c>
      <c r="J25" s="25">
        <v>456111.57</v>
      </c>
      <c r="K25" s="25">
        <v>550559.18999999994</v>
      </c>
      <c r="L25" s="25">
        <v>335788.39</v>
      </c>
      <c r="M25" s="25">
        <v>163686.09</v>
      </c>
    </row>
    <row r="26" spans="1:13" hidden="1" outlineLevel="1" x14ac:dyDescent="0.2">
      <c r="A26" s="29"/>
      <c r="B26" s="17" t="s">
        <v>42</v>
      </c>
      <c r="C26" s="17" t="s">
        <v>44</v>
      </c>
      <c r="D26" s="17" t="s">
        <v>91</v>
      </c>
      <c r="E26" s="24">
        <f>SUM(F26:AE26)</f>
        <v>3796273.7100000004</v>
      </c>
      <c r="F26" s="25">
        <v>393105.7</v>
      </c>
      <c r="G26" s="25">
        <v>390949.63</v>
      </c>
      <c r="H26" s="25">
        <v>450503.36</v>
      </c>
      <c r="I26" s="25">
        <v>779072.18</v>
      </c>
      <c r="J26" s="25">
        <v>537141.36</v>
      </c>
      <c r="K26" s="25">
        <v>648367.93000000005</v>
      </c>
      <c r="L26" s="25">
        <v>400323.66</v>
      </c>
      <c r="M26" s="25">
        <v>196809.89</v>
      </c>
    </row>
    <row r="27" spans="1:13" collapsed="1" x14ac:dyDescent="0.2">
      <c r="A27" s="1">
        <v>44</v>
      </c>
      <c r="B27" s="21" t="s">
        <v>45</v>
      </c>
      <c r="C27" s="17"/>
      <c r="D27" s="26" t="s">
        <v>46</v>
      </c>
      <c r="E27" s="27">
        <f t="shared" ref="E27:M27" si="5">SUBTOTAL(9,E25:E26)</f>
        <v>7018538.2300000004</v>
      </c>
      <c r="F27" s="27">
        <f t="shared" si="5"/>
        <v>728227.92999999993</v>
      </c>
      <c r="G27" s="27">
        <f t="shared" si="5"/>
        <v>724233.81</v>
      </c>
      <c r="H27" s="27">
        <f t="shared" si="5"/>
        <v>834374.17999999993</v>
      </c>
      <c r="I27" s="27">
        <f t="shared" si="5"/>
        <v>1442914.23</v>
      </c>
      <c r="J27" s="27">
        <f t="shared" si="5"/>
        <v>993252.92999999993</v>
      </c>
      <c r="K27" s="28">
        <f t="shared" si="5"/>
        <v>1198927.1200000001</v>
      </c>
      <c r="L27" s="28">
        <f t="shared" si="5"/>
        <v>736112.05</v>
      </c>
      <c r="M27" s="28">
        <f t="shared" si="5"/>
        <v>360495.98</v>
      </c>
    </row>
    <row r="28" spans="1:13" hidden="1" outlineLevel="1" x14ac:dyDescent="0.2">
      <c r="A28" s="29"/>
      <c r="B28" s="17" t="s">
        <v>47</v>
      </c>
      <c r="C28" s="17" t="s">
        <v>48</v>
      </c>
      <c r="D28" s="17" t="s">
        <v>92</v>
      </c>
      <c r="E28" s="24">
        <f>SUM(F28:AE28)</f>
        <v>264712.84000000003</v>
      </c>
      <c r="F28" s="25">
        <v>30167.25</v>
      </c>
      <c r="G28" s="25">
        <v>26224.83</v>
      </c>
      <c r="H28" s="25">
        <v>33369.01</v>
      </c>
      <c r="I28" s="25">
        <v>53480.56</v>
      </c>
      <c r="J28" s="25">
        <v>39320.559999999998</v>
      </c>
      <c r="K28" s="25">
        <v>39225.550000000003</v>
      </c>
      <c r="L28" s="25">
        <v>28206.18</v>
      </c>
      <c r="M28" s="25">
        <v>14718.9</v>
      </c>
    </row>
    <row r="29" spans="1:13" hidden="1" outlineLevel="1" x14ac:dyDescent="0.2">
      <c r="A29" s="29"/>
      <c r="B29" s="17" t="s">
        <v>47</v>
      </c>
      <c r="C29" s="17" t="s">
        <v>49</v>
      </c>
      <c r="D29" s="17" t="s">
        <v>93</v>
      </c>
      <c r="E29" s="24">
        <f>SUM(F29:AE29)</f>
        <v>542833.32000000007</v>
      </c>
      <c r="F29" s="25">
        <v>56455.79</v>
      </c>
      <c r="G29" s="25">
        <v>56146.14</v>
      </c>
      <c r="H29" s="25">
        <v>64668.14</v>
      </c>
      <c r="I29" s="25">
        <v>111833.02</v>
      </c>
      <c r="J29" s="25">
        <v>76838.070000000007</v>
      </c>
      <c r="K29" s="25">
        <v>92749.02</v>
      </c>
      <c r="L29" s="25">
        <v>56568.04</v>
      </c>
      <c r="M29" s="25">
        <v>27575.1</v>
      </c>
    </row>
    <row r="30" spans="1:13" collapsed="1" x14ac:dyDescent="0.2">
      <c r="A30" s="1">
        <v>45</v>
      </c>
      <c r="B30" s="21" t="s">
        <v>50</v>
      </c>
      <c r="C30" s="17"/>
      <c r="D30" s="26" t="s">
        <v>51</v>
      </c>
      <c r="E30" s="27">
        <f t="shared" ref="E30:M30" si="6">SUBTOTAL(9,E28:E29)</f>
        <v>807546.16000000015</v>
      </c>
      <c r="F30" s="27">
        <f t="shared" si="6"/>
        <v>86623.040000000008</v>
      </c>
      <c r="G30" s="27">
        <f t="shared" si="6"/>
        <v>82370.97</v>
      </c>
      <c r="H30" s="27">
        <f t="shared" si="6"/>
        <v>98037.15</v>
      </c>
      <c r="I30" s="27">
        <f t="shared" si="6"/>
        <v>165313.58000000002</v>
      </c>
      <c r="J30" s="27">
        <f t="shared" si="6"/>
        <v>116158.63</v>
      </c>
      <c r="K30" s="28">
        <f t="shared" si="6"/>
        <v>131974.57</v>
      </c>
      <c r="L30" s="28">
        <f t="shared" si="6"/>
        <v>84774.22</v>
      </c>
      <c r="M30" s="28">
        <f t="shared" si="6"/>
        <v>42294</v>
      </c>
    </row>
    <row r="31" spans="1:13" hidden="1" outlineLevel="1" x14ac:dyDescent="0.2">
      <c r="A31" s="29"/>
      <c r="B31" s="17" t="s">
        <v>52</v>
      </c>
      <c r="C31" s="17" t="s">
        <v>53</v>
      </c>
      <c r="D31" s="17" t="s">
        <v>94</v>
      </c>
      <c r="E31" s="24">
        <f>SUM(F31:AE31)</f>
        <v>123116.46</v>
      </c>
      <c r="F31" s="25">
        <v>12772.69</v>
      </c>
      <c r="G31" s="25">
        <v>12702.64</v>
      </c>
      <c r="H31" s="25">
        <v>14634.64</v>
      </c>
      <c r="I31" s="25">
        <v>25308.22</v>
      </c>
      <c r="J31" s="25">
        <v>17423.05</v>
      </c>
      <c r="K31" s="25">
        <v>21030.86</v>
      </c>
      <c r="L31" s="25">
        <v>12916.99</v>
      </c>
      <c r="M31" s="25">
        <v>6327.37</v>
      </c>
    </row>
    <row r="32" spans="1:13" hidden="1" outlineLevel="1" x14ac:dyDescent="0.2">
      <c r="A32" s="29"/>
      <c r="B32" s="17" t="s">
        <v>52</v>
      </c>
      <c r="C32" s="17" t="s">
        <v>54</v>
      </c>
      <c r="D32" s="17" t="s">
        <v>95</v>
      </c>
      <c r="E32" s="24">
        <f>SUM(F32:AE32)</f>
        <v>12024.39</v>
      </c>
      <c r="F32" s="25">
        <v>1245.1300000000001</v>
      </c>
      <c r="G32" s="25">
        <v>1238.3</v>
      </c>
      <c r="H32" s="25">
        <v>1426.93</v>
      </c>
      <c r="I32" s="25">
        <v>2467.65</v>
      </c>
      <c r="J32" s="25">
        <v>1701.35</v>
      </c>
      <c r="K32" s="25">
        <v>2053.65</v>
      </c>
      <c r="L32" s="25">
        <v>1268</v>
      </c>
      <c r="M32" s="25">
        <v>623.38</v>
      </c>
    </row>
    <row r="33" spans="1:13" hidden="1" outlineLevel="1" x14ac:dyDescent="0.2">
      <c r="A33" s="29"/>
      <c r="B33" s="17" t="s">
        <v>52</v>
      </c>
      <c r="C33" s="17" t="s">
        <v>55</v>
      </c>
      <c r="D33" s="17" t="s">
        <v>96</v>
      </c>
      <c r="E33" s="24">
        <f>SUM(F33:AE33)</f>
        <v>48429.12000000001</v>
      </c>
      <c r="F33" s="25">
        <v>5024.2700000000004</v>
      </c>
      <c r="G33" s="25">
        <v>4996.72</v>
      </c>
      <c r="H33" s="25">
        <v>5756.69</v>
      </c>
      <c r="I33" s="25">
        <v>9955.25</v>
      </c>
      <c r="J33" s="25">
        <v>6853.53</v>
      </c>
      <c r="K33" s="25">
        <v>8272.7000000000007</v>
      </c>
      <c r="L33" s="25">
        <v>5081.0200000000004</v>
      </c>
      <c r="M33" s="25">
        <v>2488.94</v>
      </c>
    </row>
    <row r="34" spans="1:13" hidden="1" outlineLevel="1" x14ac:dyDescent="0.2">
      <c r="A34" s="29"/>
      <c r="B34" s="17" t="s">
        <v>52</v>
      </c>
      <c r="C34" s="17" t="s">
        <v>56</v>
      </c>
      <c r="D34" s="17" t="s">
        <v>97</v>
      </c>
      <c r="E34" s="24">
        <f>SUM(F34:AE34)</f>
        <v>22149.780000000002</v>
      </c>
      <c r="F34" s="25">
        <v>2293.62</v>
      </c>
      <c r="G34" s="25">
        <v>2281.04</v>
      </c>
      <c r="H34" s="25">
        <v>2628.51</v>
      </c>
      <c r="I34" s="25">
        <v>4545.58</v>
      </c>
      <c r="J34" s="25">
        <v>3134.01</v>
      </c>
      <c r="K34" s="25">
        <v>3782.98</v>
      </c>
      <c r="L34" s="25">
        <v>2335.73</v>
      </c>
      <c r="M34" s="25">
        <v>1148.31</v>
      </c>
    </row>
    <row r="35" spans="1:13" hidden="1" outlineLevel="1" x14ac:dyDescent="0.2">
      <c r="A35" s="29"/>
      <c r="B35" s="17" t="s">
        <v>52</v>
      </c>
      <c r="C35" s="17" t="s">
        <v>57</v>
      </c>
      <c r="D35" s="17" t="s">
        <v>98</v>
      </c>
      <c r="E35" s="24">
        <f>SUM(F35:AE35)</f>
        <v>5464.24</v>
      </c>
      <c r="F35" s="25">
        <v>568.29</v>
      </c>
      <c r="G35" s="25">
        <v>565.16999999999996</v>
      </c>
      <c r="H35" s="25">
        <v>650.96</v>
      </c>
      <c r="I35" s="25">
        <v>1125.73</v>
      </c>
      <c r="J35" s="25">
        <v>773.46</v>
      </c>
      <c r="K35" s="25">
        <v>933.63</v>
      </c>
      <c r="L35" s="25">
        <v>569.41999999999996</v>
      </c>
      <c r="M35" s="25">
        <v>277.58</v>
      </c>
    </row>
    <row r="36" spans="1:13" collapsed="1" x14ac:dyDescent="0.2">
      <c r="A36" s="1">
        <v>46</v>
      </c>
      <c r="B36" s="21" t="s">
        <v>58</v>
      </c>
      <c r="C36" s="17"/>
      <c r="D36" s="30" t="s">
        <v>59</v>
      </c>
      <c r="E36" s="27">
        <f t="shared" ref="E36:M36" si="7">SUBTOTAL(9,E31:E35)</f>
        <v>211183.99000000002</v>
      </c>
      <c r="F36" s="27">
        <f t="shared" si="7"/>
        <v>21904</v>
      </c>
      <c r="G36" s="27">
        <f t="shared" si="7"/>
        <v>21783.87</v>
      </c>
      <c r="H36" s="27">
        <f t="shared" si="7"/>
        <v>25097.729999999996</v>
      </c>
      <c r="I36" s="27">
        <f t="shared" si="7"/>
        <v>43402.430000000008</v>
      </c>
      <c r="J36" s="27">
        <f t="shared" si="7"/>
        <v>29885.399999999994</v>
      </c>
      <c r="K36" s="28">
        <f t="shared" si="7"/>
        <v>36073.82</v>
      </c>
      <c r="L36" s="28">
        <f t="shared" si="7"/>
        <v>22171.16</v>
      </c>
      <c r="M36" s="28">
        <f t="shared" si="7"/>
        <v>10865.58</v>
      </c>
    </row>
    <row r="37" spans="1:13" hidden="1" outlineLevel="1" x14ac:dyDescent="0.2">
      <c r="A37" s="29"/>
      <c r="B37" s="17"/>
      <c r="C37" s="17" t="s">
        <v>60</v>
      </c>
      <c r="D37" s="17" t="s">
        <v>99</v>
      </c>
      <c r="E37" s="24">
        <f>SUM(F37:AE37)</f>
        <v>5433150.7800000003</v>
      </c>
      <c r="F37" s="25">
        <v>563661.18000000005</v>
      </c>
      <c r="G37" s="25">
        <v>560569.65</v>
      </c>
      <c r="H37" s="25">
        <v>645829.07999999996</v>
      </c>
      <c r="I37" s="25">
        <v>1116856.19</v>
      </c>
      <c r="J37" s="25">
        <v>768882.22</v>
      </c>
      <c r="K37" s="25">
        <v>928095.66</v>
      </c>
      <c r="L37" s="25">
        <v>570028.77</v>
      </c>
      <c r="M37" s="25">
        <v>279228.03000000003</v>
      </c>
    </row>
    <row r="38" spans="1:13" ht="25.5" customHeight="1" collapsed="1" x14ac:dyDescent="0.2">
      <c r="A38" s="1">
        <v>47</v>
      </c>
      <c r="B38" s="21" t="s">
        <v>61</v>
      </c>
      <c r="C38" s="17"/>
      <c r="D38" s="30" t="s">
        <v>62</v>
      </c>
      <c r="E38" s="27">
        <f>SUBTOTAL(9,E37:E37)</f>
        <v>5433150.7800000003</v>
      </c>
      <c r="F38" s="27">
        <f t="shared" ref="F38:M38" si="8">SUBTOTAL(9,F37:F37)</f>
        <v>563661.18000000005</v>
      </c>
      <c r="G38" s="27">
        <f t="shared" si="8"/>
        <v>560569.65</v>
      </c>
      <c r="H38" s="27">
        <f t="shared" si="8"/>
        <v>645829.07999999996</v>
      </c>
      <c r="I38" s="27">
        <f t="shared" si="8"/>
        <v>1116856.19</v>
      </c>
      <c r="J38" s="27">
        <f t="shared" si="8"/>
        <v>768882.22</v>
      </c>
      <c r="K38" s="27">
        <f t="shared" si="8"/>
        <v>928095.66</v>
      </c>
      <c r="L38" s="27">
        <f t="shared" si="8"/>
        <v>570028.77</v>
      </c>
      <c r="M38" s="27">
        <f t="shared" si="8"/>
        <v>279228.03000000003</v>
      </c>
    </row>
    <row r="39" spans="1:13" hidden="1" outlineLevel="1" x14ac:dyDescent="0.2">
      <c r="A39" s="29"/>
      <c r="B39" s="17" t="s">
        <v>63</v>
      </c>
      <c r="C39" s="17" t="s">
        <v>43</v>
      </c>
      <c r="D39" s="17" t="s">
        <v>90</v>
      </c>
      <c r="E39" s="24">
        <f>SUM(F39:AE39)</f>
        <v>2093221.5</v>
      </c>
      <c r="F39" s="24">
        <v>217671.83</v>
      </c>
      <c r="G39" s="24">
        <v>216477.95</v>
      </c>
      <c r="H39" s="24">
        <v>249338.96</v>
      </c>
      <c r="I39" s="24">
        <v>431191.11</v>
      </c>
      <c r="J39" s="24">
        <v>296292.15999999997</v>
      </c>
      <c r="K39" s="24">
        <v>357645.77</v>
      </c>
      <c r="L39" s="24">
        <v>218207.94</v>
      </c>
      <c r="M39" s="24">
        <v>106395.78</v>
      </c>
    </row>
    <row r="40" spans="1:13" hidden="1" outlineLevel="1" x14ac:dyDescent="0.2">
      <c r="A40" s="29"/>
      <c r="B40" s="17" t="s">
        <v>63</v>
      </c>
      <c r="C40" s="17" t="s">
        <v>44</v>
      </c>
      <c r="D40" s="17" t="s">
        <v>91</v>
      </c>
      <c r="E40" s="24">
        <f>SUM(F40:AE40)</f>
        <v>2466107.94</v>
      </c>
      <c r="F40" s="24">
        <v>255333.81</v>
      </c>
      <c r="G40" s="24">
        <v>253933.37</v>
      </c>
      <c r="H40" s="24">
        <v>292619.37</v>
      </c>
      <c r="I40" s="24">
        <v>506037.54</v>
      </c>
      <c r="J40" s="24">
        <v>348929.49</v>
      </c>
      <c r="K40" s="24">
        <v>421182.77</v>
      </c>
      <c r="L40" s="24">
        <v>260145.38</v>
      </c>
      <c r="M40" s="24">
        <v>127926.21</v>
      </c>
    </row>
    <row r="41" spans="1:13" collapsed="1" x14ac:dyDescent="0.2">
      <c r="A41" s="1">
        <v>48</v>
      </c>
      <c r="B41" s="21" t="s">
        <v>64</v>
      </c>
      <c r="C41" s="17"/>
      <c r="D41" s="31" t="s">
        <v>65</v>
      </c>
      <c r="E41" s="27">
        <f t="shared" ref="E41:M41" si="9">SUBTOTAL(9,E39:E40)</f>
        <v>4559329.4399999995</v>
      </c>
      <c r="F41" s="27">
        <f t="shared" si="9"/>
        <v>473005.64</v>
      </c>
      <c r="G41" s="27">
        <f t="shared" si="9"/>
        <v>470411.32</v>
      </c>
      <c r="H41" s="27">
        <f t="shared" si="9"/>
        <v>541958.32999999996</v>
      </c>
      <c r="I41" s="27">
        <f t="shared" si="9"/>
        <v>937228.64999999991</v>
      </c>
      <c r="J41" s="27">
        <f t="shared" si="9"/>
        <v>645221.64999999991</v>
      </c>
      <c r="K41" s="28">
        <f t="shared" si="9"/>
        <v>778828.54</v>
      </c>
      <c r="L41" s="28">
        <f t="shared" si="9"/>
        <v>478353.32</v>
      </c>
      <c r="M41" s="28">
        <f t="shared" si="9"/>
        <v>234321.99</v>
      </c>
    </row>
    <row r="42" spans="1:13" hidden="1" outlineLevel="1" x14ac:dyDescent="0.2">
      <c r="A42" s="29"/>
      <c r="B42" s="17" t="s">
        <v>66</v>
      </c>
      <c r="C42" s="17" t="s">
        <v>48</v>
      </c>
      <c r="D42" s="17" t="s">
        <v>92</v>
      </c>
      <c r="E42" s="24">
        <f>SUM(F42:AE42)</f>
        <v>384002.61000000004</v>
      </c>
      <c r="F42" s="24">
        <v>39758.54</v>
      </c>
      <c r="G42" s="24">
        <v>39540.47</v>
      </c>
      <c r="H42" s="24">
        <v>45564.35</v>
      </c>
      <c r="I42" s="24">
        <v>78796.12</v>
      </c>
      <c r="J42" s="24">
        <v>54332.51</v>
      </c>
      <c r="K42" s="24">
        <v>65583.210000000006</v>
      </c>
      <c r="L42" s="24">
        <v>40507.760000000002</v>
      </c>
      <c r="M42" s="24">
        <v>19919.650000000001</v>
      </c>
    </row>
    <row r="43" spans="1:13" hidden="1" outlineLevel="1" x14ac:dyDescent="0.2">
      <c r="A43" s="29"/>
      <c r="B43" s="17" t="s">
        <v>66</v>
      </c>
      <c r="C43" s="17" t="s">
        <v>49</v>
      </c>
      <c r="D43" s="17" t="s">
        <v>93</v>
      </c>
      <c r="E43" s="24">
        <f>SUM(F43:AE43)</f>
        <v>352630.99</v>
      </c>
      <c r="F43" s="24">
        <v>36669.71</v>
      </c>
      <c r="G43" s="24">
        <v>36468.58</v>
      </c>
      <c r="H43" s="24">
        <v>42004.46</v>
      </c>
      <c r="I43" s="24">
        <v>72639.87</v>
      </c>
      <c r="J43" s="24">
        <v>49914.36</v>
      </c>
      <c r="K43" s="24">
        <v>60250.19</v>
      </c>
      <c r="L43" s="24">
        <v>36760.04</v>
      </c>
      <c r="M43" s="24">
        <v>17923.78</v>
      </c>
    </row>
    <row r="44" spans="1:13" collapsed="1" x14ac:dyDescent="0.2">
      <c r="A44" s="1">
        <v>49</v>
      </c>
      <c r="B44" s="21" t="s">
        <v>67</v>
      </c>
      <c r="C44" s="17"/>
      <c r="D44" s="31" t="s">
        <v>68</v>
      </c>
      <c r="E44" s="27">
        <f t="shared" ref="E44:M44" si="10">SUBTOTAL(9,E42:E43)</f>
        <v>736633.60000000009</v>
      </c>
      <c r="F44" s="27">
        <f t="shared" si="10"/>
        <v>76428.25</v>
      </c>
      <c r="G44" s="27">
        <f t="shared" si="10"/>
        <v>76009.05</v>
      </c>
      <c r="H44" s="27">
        <f t="shared" si="10"/>
        <v>87568.81</v>
      </c>
      <c r="I44" s="27">
        <f t="shared" si="10"/>
        <v>151435.99</v>
      </c>
      <c r="J44" s="27">
        <f t="shared" si="10"/>
        <v>104246.87</v>
      </c>
      <c r="K44" s="28">
        <f t="shared" si="10"/>
        <v>125833.40000000001</v>
      </c>
      <c r="L44" s="28">
        <f t="shared" si="10"/>
        <v>77267.8</v>
      </c>
      <c r="M44" s="28">
        <f t="shared" si="10"/>
        <v>37843.43</v>
      </c>
    </row>
    <row r="45" spans="1:13" hidden="1" outlineLevel="1" x14ac:dyDescent="0.2">
      <c r="A45" s="29"/>
      <c r="B45" s="17" t="s">
        <v>69</v>
      </c>
      <c r="C45" s="17" t="s">
        <v>53</v>
      </c>
      <c r="D45" s="17" t="s">
        <v>94</v>
      </c>
      <c r="E45" s="24">
        <f>SUM(F45:AE45)</f>
        <v>79977.98</v>
      </c>
      <c r="F45" s="24">
        <v>8296.24</v>
      </c>
      <c r="G45" s="24">
        <v>8250.76</v>
      </c>
      <c r="H45" s="24">
        <v>9505.76</v>
      </c>
      <c r="I45" s="24">
        <v>16438.669999999998</v>
      </c>
      <c r="J45" s="24">
        <v>11318.08</v>
      </c>
      <c r="K45" s="24">
        <v>13661.74</v>
      </c>
      <c r="L45" s="24">
        <v>8393.94</v>
      </c>
      <c r="M45" s="24">
        <v>4112.79</v>
      </c>
    </row>
    <row r="46" spans="1:13" hidden="1" outlineLevel="1" x14ac:dyDescent="0.2">
      <c r="A46" s="29"/>
      <c r="B46" s="17" t="s">
        <v>69</v>
      </c>
      <c r="C46" s="17" t="s">
        <v>54</v>
      </c>
      <c r="D46" s="17" t="s">
        <v>95</v>
      </c>
      <c r="E46" s="24">
        <f>SUM(F46:AE46)</f>
        <v>7811.2</v>
      </c>
      <c r="F46" s="24">
        <v>808.75</v>
      </c>
      <c r="G46" s="24">
        <v>804.31</v>
      </c>
      <c r="H46" s="24">
        <v>926.85</v>
      </c>
      <c r="I46" s="24">
        <v>1602.83</v>
      </c>
      <c r="J46" s="24">
        <v>1105.21</v>
      </c>
      <c r="K46" s="24">
        <v>1334.06</v>
      </c>
      <c r="L46" s="24">
        <v>823.99</v>
      </c>
      <c r="M46" s="24">
        <v>405.2</v>
      </c>
    </row>
    <row r="47" spans="1:13" hidden="1" outlineLevel="1" x14ac:dyDescent="0.2">
      <c r="A47" s="29"/>
      <c r="B47" s="17" t="s">
        <v>69</v>
      </c>
      <c r="C47" s="17" t="s">
        <v>55</v>
      </c>
      <c r="D47" s="17" t="s">
        <v>96</v>
      </c>
      <c r="E47" s="24">
        <f>SUM(F47:AE47)</f>
        <v>31460.15</v>
      </c>
      <c r="F47" s="24">
        <v>3263.41</v>
      </c>
      <c r="G47" s="24">
        <v>3245.51</v>
      </c>
      <c r="H47" s="24">
        <v>3739.19</v>
      </c>
      <c r="I47" s="24">
        <v>6466.32</v>
      </c>
      <c r="J47" s="24">
        <v>4452.09</v>
      </c>
      <c r="K47" s="24">
        <v>5373.99</v>
      </c>
      <c r="L47" s="24">
        <v>3301.84</v>
      </c>
      <c r="M47" s="24">
        <v>1617.8</v>
      </c>
    </row>
    <row r="48" spans="1:13" hidden="1" outlineLevel="1" x14ac:dyDescent="0.2">
      <c r="A48" s="29"/>
      <c r="B48" s="17" t="s">
        <v>69</v>
      </c>
      <c r="C48" s="17" t="s">
        <v>56</v>
      </c>
      <c r="D48" s="17" t="s">
        <v>97</v>
      </c>
      <c r="E48" s="24">
        <f>SUM(F48:AE48)</f>
        <v>14388.78</v>
      </c>
      <c r="F48" s="24">
        <v>1489.77</v>
      </c>
      <c r="G48" s="24">
        <v>1481.6</v>
      </c>
      <c r="H48" s="24">
        <v>1707.32</v>
      </c>
      <c r="I48" s="24">
        <v>2952.53</v>
      </c>
      <c r="J48" s="24">
        <v>2035.87</v>
      </c>
      <c r="K48" s="24">
        <v>2457.44</v>
      </c>
      <c r="L48" s="24">
        <v>1517.85</v>
      </c>
      <c r="M48" s="24">
        <v>746.4</v>
      </c>
    </row>
    <row r="49" spans="1:13" hidden="1" outlineLevel="1" x14ac:dyDescent="0.2">
      <c r="A49" s="29"/>
      <c r="B49" s="17" t="s">
        <v>69</v>
      </c>
      <c r="C49" s="17" t="s">
        <v>57</v>
      </c>
      <c r="D49" s="17" t="s">
        <v>98</v>
      </c>
      <c r="E49" s="24">
        <f>SUM(F49:AE49)</f>
        <v>3549.63</v>
      </c>
      <c r="F49" s="24">
        <v>369.12</v>
      </c>
      <c r="G49" s="24">
        <v>367.1</v>
      </c>
      <c r="H49" s="24">
        <v>422.82</v>
      </c>
      <c r="I49" s="24">
        <v>731.2</v>
      </c>
      <c r="J49" s="24">
        <v>502.45</v>
      </c>
      <c r="K49" s="24">
        <v>606.49</v>
      </c>
      <c r="L49" s="24">
        <v>370.03</v>
      </c>
      <c r="M49" s="24">
        <v>180.42</v>
      </c>
    </row>
    <row r="50" spans="1:13" collapsed="1" x14ac:dyDescent="0.2">
      <c r="A50" s="1">
        <v>50</v>
      </c>
      <c r="B50" s="21" t="s">
        <v>70</v>
      </c>
      <c r="C50" s="17"/>
      <c r="D50" s="31" t="s">
        <v>71</v>
      </c>
      <c r="E50" s="27">
        <f t="shared" ref="E50:M50" si="11">SUBTOTAL(9,E45:E49)</f>
        <v>137187.74</v>
      </c>
      <c r="F50" s="27">
        <f t="shared" si="11"/>
        <v>14227.29</v>
      </c>
      <c r="G50" s="27">
        <f t="shared" si="11"/>
        <v>14149.28</v>
      </c>
      <c r="H50" s="27">
        <f t="shared" si="11"/>
        <v>16301.94</v>
      </c>
      <c r="I50" s="27">
        <f t="shared" si="11"/>
        <v>28191.55</v>
      </c>
      <c r="J50" s="27">
        <f t="shared" si="11"/>
        <v>19413.7</v>
      </c>
      <c r="K50" s="28">
        <f t="shared" si="11"/>
        <v>23433.72</v>
      </c>
      <c r="L50" s="28">
        <f t="shared" si="11"/>
        <v>14407.650000000001</v>
      </c>
      <c r="M50" s="28">
        <f t="shared" si="11"/>
        <v>7062.61</v>
      </c>
    </row>
    <row r="51" spans="1:13" ht="26.25" thickBot="1" x14ac:dyDescent="0.25">
      <c r="A51" s="1">
        <v>51</v>
      </c>
      <c r="B51" s="17" t="s">
        <v>72</v>
      </c>
      <c r="C51" s="17"/>
      <c r="D51" s="32" t="s">
        <v>73</v>
      </c>
      <c r="E51" s="33">
        <f t="shared" ref="E51:M51" si="12">SUBTOTAL(9,E11:E38)</f>
        <v>18986667.900000002</v>
      </c>
      <c r="F51" s="33">
        <f t="shared" si="12"/>
        <v>2100000</v>
      </c>
      <c r="G51" s="33">
        <f t="shared" si="12"/>
        <v>1943423.0999999996</v>
      </c>
      <c r="H51" s="33">
        <f t="shared" si="12"/>
        <v>2242135.0999999996</v>
      </c>
      <c r="I51" s="33">
        <f t="shared" si="12"/>
        <v>3873179.5100000002</v>
      </c>
      <c r="J51" s="33">
        <f t="shared" si="12"/>
        <v>2668699.4900000002</v>
      </c>
      <c r="K51" s="33">
        <f t="shared" si="12"/>
        <v>3213059.15</v>
      </c>
      <c r="L51" s="33">
        <f t="shared" si="12"/>
        <v>1976906.4</v>
      </c>
      <c r="M51" s="33">
        <f t="shared" si="12"/>
        <v>969265.15</v>
      </c>
    </row>
    <row r="52" spans="1:13" ht="13.5" thickTop="1" x14ac:dyDescent="0.2">
      <c r="A52" s="1">
        <v>52</v>
      </c>
      <c r="B52" s="17"/>
      <c r="C52" s="17"/>
      <c r="D52" s="30" t="s">
        <v>74</v>
      </c>
      <c r="E52" s="34">
        <f>SUM(F52:AE52)</f>
        <v>13470419.16</v>
      </c>
      <c r="F52" s="34">
        <f t="shared" ref="F52:M52" si="13">SUM(F27,F30,F36,F38)</f>
        <v>1400416.15</v>
      </c>
      <c r="G52" s="34">
        <f t="shared" si="13"/>
        <v>1388958.3</v>
      </c>
      <c r="H52" s="34">
        <f t="shared" si="13"/>
        <v>1603338.14</v>
      </c>
      <c r="I52" s="34">
        <f t="shared" si="13"/>
        <v>2768486.4299999997</v>
      </c>
      <c r="J52" s="34">
        <f t="shared" si="13"/>
        <v>1908179.18</v>
      </c>
      <c r="K52" s="34">
        <f t="shared" si="13"/>
        <v>2295071.1700000004</v>
      </c>
      <c r="L52" s="34">
        <f t="shared" si="13"/>
        <v>1413086.2000000002</v>
      </c>
      <c r="M52" s="34">
        <f t="shared" si="13"/>
        <v>692883.59000000008</v>
      </c>
    </row>
    <row r="53" spans="1:13" x14ac:dyDescent="0.2">
      <c r="A53" s="35">
        <v>53</v>
      </c>
      <c r="B53" s="17"/>
      <c r="C53" s="17"/>
      <c r="D53" s="36" t="s">
        <v>75</v>
      </c>
      <c r="E53" s="37">
        <f>E52/E51</f>
        <v>0.70946725517856657</v>
      </c>
      <c r="F53" s="37">
        <f>IFERROR(F52/F51,0)</f>
        <v>0.66686483333333324</v>
      </c>
      <c r="G53" s="37">
        <f t="shared" ref="G53:M53" si="14">IFERROR(G52/G51,0)</f>
        <v>0.7146968151196722</v>
      </c>
      <c r="H53" s="37">
        <f t="shared" si="14"/>
        <v>0.71509434913177183</v>
      </c>
      <c r="I53" s="37">
        <f t="shared" si="14"/>
        <v>0.71478391921989681</v>
      </c>
      <c r="J53" s="37">
        <f t="shared" si="14"/>
        <v>0.71502212487776196</v>
      </c>
      <c r="K53" s="37">
        <f t="shared" si="14"/>
        <v>0.71429471505372089</v>
      </c>
      <c r="L53" s="37">
        <f t="shared" si="14"/>
        <v>0.71479671470535999</v>
      </c>
      <c r="M53" s="37">
        <f t="shared" si="14"/>
        <v>0.71485453696545276</v>
      </c>
    </row>
    <row r="54" spans="1:13" x14ac:dyDescent="0.2">
      <c r="A54" s="35"/>
      <c r="B54" s="17"/>
      <c r="C54" s="17"/>
      <c r="D54" s="36"/>
      <c r="E54" s="38"/>
      <c r="F54" s="38"/>
      <c r="G54" s="38"/>
      <c r="H54" s="38"/>
      <c r="I54" s="38"/>
      <c r="J54" s="38"/>
      <c r="K54" s="38"/>
      <c r="L54" s="38"/>
      <c r="M54" s="38"/>
    </row>
    <row r="55" spans="1:13" ht="15.75" x14ac:dyDescent="0.2">
      <c r="A55" s="5">
        <v>54</v>
      </c>
      <c r="B55" s="17"/>
      <c r="C55" s="17"/>
      <c r="D55" s="39" t="s">
        <v>76</v>
      </c>
      <c r="E55" s="40"/>
      <c r="F55" s="41"/>
      <c r="G55" s="42"/>
      <c r="H55" s="42"/>
      <c r="I55" s="42"/>
      <c r="J55" s="42"/>
      <c r="K55" s="42"/>
      <c r="L55" s="43"/>
      <c r="M55" s="42"/>
    </row>
    <row r="56" spans="1:13" x14ac:dyDescent="0.2">
      <c r="D56" s="9" t="s">
        <v>77</v>
      </c>
    </row>
    <row r="57" spans="1:13" x14ac:dyDescent="0.2">
      <c r="D57" s="9" t="s">
        <v>78</v>
      </c>
    </row>
    <row r="59" spans="1:13" x14ac:dyDescent="0.2">
      <c r="M59" s="9"/>
    </row>
  </sheetData>
  <mergeCells count="1">
    <mergeCell ref="E1:L1"/>
  </mergeCells>
  <pageMargins left="0.4" right="0.3" top="0.4" bottom="0.45" header="0.4" footer="0.2"/>
  <pageSetup paperSize="5" scale="64" fitToHeight="0" orientation="landscape" r:id="rId1"/>
  <headerFooter>
    <oddHeader>&amp;R&amp;"Arial,Bold"&amp;10&amp;A</oddHeader>
    <oddFooter>&amp;L&amp;10&amp;Z&amp;F&amp;R&amp;10 6/25/2020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RS07 - Fontana</vt:lpstr>
      <vt:lpstr>'RS07 - Fontana'!Print_Area</vt:lpstr>
      <vt:lpstr>'RS07 - Fontana'!Print_Titles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Zyss, Franciliza</dc:creator>
  <cp:lastModifiedBy>Zyss, Franciliza</cp:lastModifiedBy>
  <dcterms:created xsi:type="dcterms:W3CDTF">2020-06-30T15:33:12Z</dcterms:created>
  <dcterms:modified xsi:type="dcterms:W3CDTF">2020-06-30T15:35:41Z</dcterms:modified>
</cp:coreProperties>
</file>